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★高等教育新制度　4区分追加\"/>
    </mc:Choice>
  </mc:AlternateContent>
  <xr:revisionPtr revIDLastSave="0" documentId="13_ncr:1_{3851330F-1122-45C5-9130-DBA38F290981}" xr6:coauthVersionLast="47" xr6:coauthVersionMax="47" xr10:uidLastSave="{00000000-0000-0000-0000-000000000000}"/>
  <bookViews>
    <workbookView xWindow="-120" yWindow="-120" windowWidth="20730" windowHeight="11160" activeTab="3" xr2:uid="{AE94904E-8AF0-4012-B69A-C293FD88ABE3}"/>
  </bookViews>
  <sheets>
    <sheet name="大学" sheetId="4" r:id="rId1"/>
    <sheet name="短期大学" sheetId="3" r:id="rId2"/>
    <sheet name="専門学校" sheetId="5" r:id="rId3"/>
    <sheet name="通信課程" sheetId="6" r:id="rId4"/>
  </sheets>
  <definedNames>
    <definedName name="_xlnm.Print_Area" localSheetId="2">専門学校!$A$1:$I$21</definedName>
    <definedName name="_xlnm.Print_Area" localSheetId="0">大学!$A$1:$I$21</definedName>
    <definedName name="_xlnm.Print_Area" localSheetId="1">短期大学!$A$1:$I$21</definedName>
    <definedName name="_xlnm.Print_Area" localSheetId="3">通信課程!$A$1:$I$21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D13" i="6"/>
  <c r="D14" i="5"/>
  <c r="D13" i="5"/>
  <c r="D13" i="4"/>
  <c r="D14" i="4"/>
  <c r="D13" i="3"/>
  <c r="D14" i="3"/>
  <c r="E14" i="6" l="1"/>
  <c r="G14" i="6" s="1"/>
  <c r="I14" i="6" s="1"/>
  <c r="E13" i="6"/>
  <c r="G13" i="6" s="1"/>
  <c r="H16" i="6"/>
  <c r="H17" i="6" s="1"/>
  <c r="G16" i="6"/>
  <c r="E14" i="5"/>
  <c r="G14" i="5" s="1"/>
  <c r="I14" i="5" s="1"/>
  <c r="E13" i="5"/>
  <c r="G13" i="5" s="1"/>
  <c r="H16" i="5"/>
  <c r="H17" i="5" s="1"/>
  <c r="G16" i="5"/>
  <c r="E14" i="4"/>
  <c r="G14" i="4" s="1"/>
  <c r="I14" i="4" s="1"/>
  <c r="E13" i="4"/>
  <c r="G13" i="4" s="1"/>
  <c r="H16" i="4"/>
  <c r="H17" i="4" s="1"/>
  <c r="G16" i="4"/>
  <c r="G17" i="6" l="1"/>
  <c r="G17" i="5"/>
  <c r="G17" i="4"/>
  <c r="E14" i="3"/>
  <c r="G14" i="3" s="1"/>
  <c r="I14" i="3" s="1"/>
  <c r="G16" i="3"/>
  <c r="H16" i="3"/>
  <c r="H17" i="3" s="1"/>
  <c r="E13" i="3" l="1"/>
  <c r="G13" i="3" s="1"/>
  <c r="G17" i="3" s="1"/>
</calcChain>
</file>

<file path=xl/sharedStrings.xml><?xml version="1.0" encoding="utf-8"?>
<sst xmlns="http://schemas.openxmlformats.org/spreadsheetml/2006/main" count="159" uniqueCount="47">
  <si>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</si>
  <si>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</si>
  <si>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</si>
  <si>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</si>
  <si>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</si>
  <si>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</si>
  <si>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</si>
  <si>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</si>
  <si>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</si>
  <si>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</si>
  <si>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</si>
  <si>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</si>
  <si>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</si>
  <si>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</si>
  <si>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</si>
  <si>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</si>
  <si>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</si>
  <si>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</si>
  <si>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</si>
  <si>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（参考）短期大学の減免額</t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</si>
  <si>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</si>
  <si>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</si>
  <si>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</si>
  <si>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</si>
  <si>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</si>
  <si>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</si>
  <si>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</si>
  <si>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（参考）大学の減免額</t>
    <rPh sb="4" eb="6">
      <t>ダイガク</t>
    </rPh>
    <phoneticPr fontId="2"/>
  </si>
  <si>
    <t>（参考）専門学校の減免額</t>
    <rPh sb="4" eb="6">
      <t>センモン</t>
    </rPh>
    <rPh sb="6" eb="8">
      <t>ガッコウ</t>
    </rPh>
    <phoneticPr fontId="2"/>
  </si>
  <si>
    <t>（参考）通信課程の減免額</t>
    <rPh sb="4" eb="6">
      <t>ツウシン</t>
    </rPh>
    <rPh sb="6" eb="8">
      <t>カテイ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</si>
  <si>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</si>
  <si>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金　額</t>
    <rPh sb="0" eb="1">
      <t>キン</t>
    </rPh>
    <rPh sb="2" eb="3">
      <t>ガク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</si>
  <si>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</si>
  <si>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</si>
  <si>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※実際の入学金が25万円未満の場合は、減免額が変わります。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</si>
  <si>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t>※実際の入学金が26万円未満の場合は、減免額が変わります。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</si>
  <si>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t>※実際の入学金が16万円未満の場合は、減免額が変わります。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</si>
  <si>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※令和6年度以降の修学期間の合計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</si>
  <si>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t>第Ⅳ区分</t>
    <rPh sb="0" eb="1">
      <t>ダイ</t>
    </rPh>
    <rPh sb="2" eb="4">
      <t>クブン</t>
    </rPh>
    <phoneticPr fontId="2"/>
  </si>
  <si>
    <t>※第Ⅰ区分＝1、第Ⅱ区分＝2、第Ⅲ区分＝3、第Ⅳ区分＝4</t>
    <rPh sb="1" eb="2">
      <t>ダイ</t>
    </rPh>
    <rPh sb="3" eb="5">
      <t>クブン</t>
    </rPh>
    <rPh sb="8" eb="9">
      <t>ダイ</t>
    </rPh>
    <rPh sb="10" eb="12">
      <t>クブン</t>
    </rPh>
    <rPh sb="15" eb="16">
      <t>ダイ</t>
    </rPh>
    <rPh sb="17" eb="19">
      <t>クブン</t>
    </rPh>
    <rPh sb="22" eb="23">
      <t>ダイ</t>
    </rPh>
    <rPh sb="24" eb="26">
      <t>クブン</t>
    </rPh>
    <phoneticPr fontId="2"/>
  </si>
  <si>
    <t>高等教育の修学支援
新制度の減免額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phoneticPr fontId="2"/>
  </si>
  <si>
    <t>金　額
(千円未満切捨て）</t>
    <rPh sb="0" eb="1">
      <t>キン</t>
    </rPh>
    <rPh sb="2" eb="3">
      <t>ガク</t>
    </rPh>
    <rPh sb="5" eb="6">
      <t>セン</t>
    </rPh>
    <rPh sb="6" eb="7">
      <t>エン</t>
    </rPh>
    <rPh sb="7" eb="9">
      <t>ミマン</t>
    </rPh>
    <rPh sb="9" eb="11">
      <t>キリス</t>
    </rPh>
    <phoneticPr fontId="2"/>
  </si>
  <si>
    <t>金　額
(千円未満切捨て）</t>
    <rPh sb="0" eb="1">
      <t>キン</t>
    </rPh>
    <rPh sb="2" eb="3">
      <t>ガク</t>
    </rPh>
    <rPh sb="5" eb="6">
      <t>セン</t>
    </rPh>
    <rPh sb="6" eb="7">
      <t>エン</t>
    </rPh>
    <rPh sb="7" eb="11">
      <t>ミマンキリス</t>
    </rPh>
    <phoneticPr fontId="2"/>
  </si>
  <si>
    <t>修学資金貸付の申請額シミュレーション　【大学（私立・昼間部）】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ダイガク</t>
    </rPh>
    <rPh sb="23" eb="25">
      <t>シリツ</t>
    </rPh>
    <rPh sb="26" eb="28">
      <t>チュウカン</t>
    </rPh>
    <rPh sb="28" eb="29">
      <t>ブ</t>
    </rPh>
    <phoneticPr fontId="2"/>
  </si>
  <si>
    <t>修学資金貸付の申請額シミュレーション　【短期大学（私立・昼間部）】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タンキ</t>
    </rPh>
    <rPh sb="22" eb="24">
      <t>ダイガク</t>
    </rPh>
    <rPh sb="25" eb="27">
      <t>シリツ</t>
    </rPh>
    <phoneticPr fontId="2"/>
  </si>
  <si>
    <t>修学資金貸付の申請額シミュレーション　【専門学校（私立・昼間部）】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センモン</t>
    </rPh>
    <rPh sb="22" eb="24">
      <t>ガッコウ</t>
    </rPh>
    <rPh sb="25" eb="27">
      <t>シリツ</t>
    </rPh>
    <phoneticPr fontId="2"/>
  </si>
  <si>
    <t>修学資金貸付の申請額シミュレーション　【通信課程】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ツウシン</t>
    </rPh>
    <rPh sb="22" eb="24">
      <t>カテイ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</si>
</sst>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>
      <alignment vertical="center"/>
    </xf>
    <xf numFmtId="0" fontId="5" fillId="0" borderId="0" xfId="0" applyFont="1">
      <alignment vertical="center"/>
    </xf>
    <xf numFmtId="0" fontId="5" fillId="0" borderId="19" xfId="0" applyFont="1" applyBorder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6" xfId="0" applyFont="1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20"/>
  <sheetViews>
    <sheetView view="pageBreakPreview" topLeftCell="A3" zoomScale="115" zoomScaleNormal="100" zoomScaleSheetLayoutView="115" workbookViewId="0">
      <selection activeCell="D14" sqref="D14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5" t="s">
        <v>43</v>
      </c>
    </row>
    <row r="2" spans="2:13" ht="19.5" thickBot="1" x14ac:dyDescent="0.45">
      <c r="B2" s="15"/>
    </row>
    <row r="3" spans="2:13" ht="20.25" thickTop="1" thickBot="1" x14ac:dyDescent="0.45">
      <c r="B3" s="21"/>
      <c r="C3" t="s">
        <v>24</v>
      </c>
      <c r="G3" t="s">
        <v>27</v>
      </c>
    </row>
    <row r="4" spans="2:13" ht="20.25" thickTop="1" thickBot="1" x14ac:dyDescent="0.45">
      <c r="B4" s="15"/>
      <c r="G4" s="25" t="s">
        <v>14</v>
      </c>
      <c r="H4" s="25" t="s">
        <v>0</v>
      </c>
      <c r="I4" s="25" t="s">
        <v>20</v>
      </c>
    </row>
    <row r="5" spans="2:13" ht="20.25" thickTop="1" thickBot="1" x14ac:dyDescent="0.45">
      <c r="B5" s="16" t="s">
        <v>14</v>
      </c>
      <c r="C5" s="33">
        <v>4</v>
      </c>
      <c r="D5" s="44" t="s">
        <v>39</v>
      </c>
      <c r="E5" s="45"/>
      <c r="F5" s="46"/>
      <c r="G5" s="26" t="s">
        <v>16</v>
      </c>
      <c r="H5" s="27">
        <v>260000</v>
      </c>
      <c r="I5" s="27">
        <v>700000</v>
      </c>
    </row>
    <row r="6" spans="2:13" ht="20.25" thickTop="1" thickBot="1" x14ac:dyDescent="0.45">
      <c r="B6" s="16" t="s">
        <v>15</v>
      </c>
      <c r="C6" s="33">
        <v>2</v>
      </c>
      <c r="D6" s="47" t="s">
        <v>37</v>
      </c>
      <c r="E6" s="48"/>
      <c r="F6" s="48"/>
      <c r="G6" s="26" t="s">
        <v>17</v>
      </c>
      <c r="H6" s="27">
        <v>173400</v>
      </c>
      <c r="I6" s="27">
        <v>466700</v>
      </c>
      <c r="K6" s="25" t="s">
        <v>14</v>
      </c>
      <c r="L6" s="17" t="s">
        <v>22</v>
      </c>
      <c r="M6" s="25" t="s">
        <v>21</v>
      </c>
    </row>
    <row r="7" spans="2:13" ht="20.25" thickTop="1" thickBot="1" x14ac:dyDescent="0.45">
      <c r="B7" s="5" t="s">
        <v>9</v>
      </c>
      <c r="C7" s="33"/>
      <c r="D7" s="44" t="s">
        <v>23</v>
      </c>
      <c r="E7" s="45"/>
      <c r="F7" s="45"/>
      <c r="G7" s="26" t="s">
        <v>18</v>
      </c>
      <c r="H7" s="27">
        <v>86700</v>
      </c>
      <c r="I7" s="27">
        <v>233400</v>
      </c>
      <c r="K7" s="1">
        <v>1</v>
      </c>
      <c r="L7" s="10">
        <v>1</v>
      </c>
      <c r="M7" s="1">
        <v>1</v>
      </c>
    </row>
    <row r="8" spans="2:13" ht="19.5" thickTop="1" x14ac:dyDescent="0.4">
      <c r="G8" s="26" t="s">
        <v>38</v>
      </c>
      <c r="H8" s="27">
        <v>65000</v>
      </c>
      <c r="I8" s="27">
        <v>175000</v>
      </c>
      <c r="K8" s="1">
        <v>2</v>
      </c>
      <c r="L8" s="10">
        <v>2</v>
      </c>
      <c r="M8" s="1">
        <v>2</v>
      </c>
    </row>
    <row r="9" spans="2:13" x14ac:dyDescent="0.4">
      <c r="G9" s="54" t="s">
        <v>35</v>
      </c>
      <c r="H9" s="54"/>
      <c r="I9" s="54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9" t="s">
        <v>6</v>
      </c>
      <c r="C11" s="50"/>
      <c r="D11" s="50"/>
      <c r="E11" s="51"/>
      <c r="F11" s="52" t="s">
        <v>11</v>
      </c>
      <c r="G11" s="53"/>
      <c r="H11" s="31" t="s">
        <v>13</v>
      </c>
      <c r="I11" s="6"/>
    </row>
    <row r="12" spans="2:13" ht="38.25" thickBot="1" x14ac:dyDescent="0.45">
      <c r="B12" s="3" t="s">
        <v>7</v>
      </c>
      <c r="C12" s="12" t="s">
        <v>1</v>
      </c>
      <c r="D12" s="14" t="s">
        <v>40</v>
      </c>
      <c r="E12" s="4" t="s">
        <v>2</v>
      </c>
      <c r="F12" s="22" t="s">
        <v>7</v>
      </c>
      <c r="G12" s="23" t="s">
        <v>31</v>
      </c>
      <c r="H12" s="32" t="s">
        <v>41</v>
      </c>
      <c r="I12" s="6"/>
    </row>
    <row r="13" spans="2:13" ht="24.95" customHeight="1" thickTop="1" x14ac:dyDescent="0.4">
      <c r="B13" s="10" t="s">
        <v>0</v>
      </c>
      <c r="C13" s="34"/>
      <c r="D13" s="19">
        <f>IF(C5=1,"260,000",IF(C5=2,"173,400",IF(C5=3,"86,700",IF(C5=4,"65,000"))))*1</f>
        <v>65000</v>
      </c>
      <c r="E13" s="13">
        <f>MAX(C13-D13,0)</f>
        <v>0</v>
      </c>
      <c r="F13" s="1" t="s">
        <v>3</v>
      </c>
      <c r="G13" s="28">
        <f>IF(E13&gt;=200000,200000,IF(E13&gt;=0,E13,0))</f>
        <v>0</v>
      </c>
      <c r="H13" s="36"/>
      <c r="I13" s="30" t="s">
        <v>32</v>
      </c>
    </row>
    <row r="14" spans="2:13" ht="24.95" customHeight="1" thickBot="1" x14ac:dyDescent="0.45">
      <c r="B14" s="10" t="s">
        <v>10</v>
      </c>
      <c r="C14" s="35"/>
      <c r="D14" s="19">
        <f>IF(C5=1,"700,000",IF(C5=2,"466,700",IF(C5=3,"233,400",IF(C5=4,"175000"))))*C6</f>
        <v>350000</v>
      </c>
      <c r="E14" s="13">
        <f>MAX(C14-D14,0)</f>
        <v>0</v>
      </c>
      <c r="F14" s="1" t="s">
        <v>4</v>
      </c>
      <c r="G14" s="2">
        <f>IF(E14&gt;=1200000,1200000,IF(E14&gt;=0,E14,0))</f>
        <v>0</v>
      </c>
      <c r="H14" s="37"/>
      <c r="I14" s="9" t="e">
        <f>ROUNDDOWN(G14/C7,-3)</f>
        <v>#DIV/0!</v>
      </c>
    </row>
    <row r="15" spans="2:13" ht="24.95" customHeight="1" thickTop="1" x14ac:dyDescent="0.4">
      <c r="B15" s="42" t="s">
        <v>33</v>
      </c>
      <c r="C15" s="43"/>
      <c r="D15" s="43"/>
      <c r="E15" s="43"/>
      <c r="F15" s="1" t="s">
        <v>26</v>
      </c>
      <c r="G15" s="2">
        <v>200000</v>
      </c>
      <c r="H15" s="37"/>
      <c r="I15" s="29" t="s">
        <v>25</v>
      </c>
    </row>
    <row r="16" spans="2:13" ht="24.95" customHeight="1" thickBot="1" x14ac:dyDescent="0.45">
      <c r="B16" s="43"/>
      <c r="C16" s="43"/>
      <c r="D16" s="43"/>
      <c r="E16" s="43"/>
      <c r="F16" s="18" t="s">
        <v>8</v>
      </c>
      <c r="G16" s="20" t="e">
        <f>IF(#REF!=1,"ー","居住の市町村による")</f>
        <v>#REF!</v>
      </c>
      <c r="H16" s="38" t="e">
        <f>IF(#REF!=1,"ー","")</f>
        <v>#REF!</v>
      </c>
      <c r="I16" s="8"/>
    </row>
    <row r="17" spans="2:9" ht="24.95" customHeight="1" thickTop="1" x14ac:dyDescent="0.4">
      <c r="B17" s="43"/>
      <c r="C17" s="43"/>
      <c r="D17" s="43"/>
      <c r="E17" s="43"/>
      <c r="F17" s="7" t="s">
        <v>12</v>
      </c>
      <c r="G17" s="11" t="e">
        <f>SUM(G13:G16)</f>
        <v>#REF!</v>
      </c>
      <c r="H17" s="24" t="e">
        <f>SUM(H13:H16)</f>
        <v>#REF!</v>
      </c>
      <c r="I17" s="8"/>
    </row>
    <row r="18" spans="2:9" ht="24.95" customHeight="1" x14ac:dyDescent="0.4">
      <c r="B18" s="43"/>
      <c r="C18" s="43"/>
      <c r="D18" s="43"/>
      <c r="E18" s="43"/>
      <c r="I18" s="8"/>
    </row>
    <row r="19" spans="2:9" x14ac:dyDescent="0.4">
      <c r="B19" s="43"/>
      <c r="C19" s="43"/>
      <c r="D19" s="43"/>
      <c r="E19" s="43"/>
    </row>
    <row r="20" spans="2:9" x14ac:dyDescent="0.4">
      <c r="B20" s="43"/>
      <c r="C20" s="43"/>
      <c r="D20" s="43"/>
      <c r="E20" s="43"/>
    </row>
  </sheetData>
  <mergeCells count="7">
    <mergeCell ref="B15:E20"/>
    <mergeCell ref="D5:F5"/>
    <mergeCell ref="D6:F6"/>
    <mergeCell ref="D7:F7"/>
    <mergeCell ref="B11:E11"/>
    <mergeCell ref="F11:G11"/>
    <mergeCell ref="G9:I9"/>
  </mergeCells>
  <phoneticPr fontId="2"/>
  <conditionalFormatting sqref="G16:H16">
    <cfRule type="containsText" dxfId="3" priority="1" operator="containsText" text="ー">
      <formula>NOT(ISERROR(SEARCH("ー",G16)))</formula>
    </cfRule>
  </conditionalFormatting>
  <dataValidations count="2">
    <dataValidation type="list" allowBlank="1" showInputMessage="1" showErrorMessage="1" sqref="C6" xr:uid="{D3AC9A8B-A55D-4EDD-B7EC-D482AD3331DA}">
      <formula1>$M$7:$M$10</formula1>
    </dataValidation>
    <dataValidation type="list" allowBlank="1" showInputMessage="1" showErrorMessage="1" sqref="C5" xr:uid="{03057544-3CDD-4083-AA23-30B3A862427E}">
      <formula1>$K$7:$K$10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CB55-E1CE-4E8B-9CC0-C6DBD2C8EEF6}">
  <sheetPr>
    <tabColor rgb="FFFF0000"/>
  </sheetPr>
  <dimension ref="B1:M20"/>
  <sheetViews>
    <sheetView view="pageBreakPreview" topLeftCell="A6" zoomScale="115" zoomScaleNormal="100" zoomScaleSheetLayoutView="115" workbookViewId="0">
      <selection activeCell="D13" sqref="D13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5" t="s">
        <v>44</v>
      </c>
    </row>
    <row r="2" spans="2:13" x14ac:dyDescent="0.4">
      <c r="B2" s="15"/>
    </row>
    <row r="3" spans="2:13" ht="19.5" thickBot="1" x14ac:dyDescent="0.45">
      <c r="B3" s="15"/>
      <c r="G3" t="s">
        <v>19</v>
      </c>
    </row>
    <row r="4" spans="2:13" ht="20.25" thickTop="1" thickBot="1" x14ac:dyDescent="0.45">
      <c r="B4" s="21"/>
      <c r="C4" t="s">
        <v>24</v>
      </c>
      <c r="G4" s="25" t="s">
        <v>14</v>
      </c>
      <c r="H4" s="25" t="s">
        <v>0</v>
      </c>
      <c r="I4" s="25" t="s">
        <v>20</v>
      </c>
    </row>
    <row r="5" spans="2:13" ht="20.25" thickTop="1" thickBot="1" x14ac:dyDescent="0.45">
      <c r="B5" s="15"/>
      <c r="G5" s="26" t="s">
        <v>16</v>
      </c>
      <c r="H5" s="27">
        <v>250000</v>
      </c>
      <c r="I5" s="27">
        <v>620000</v>
      </c>
    </row>
    <row r="6" spans="2:13" ht="20.25" thickTop="1" thickBot="1" x14ac:dyDescent="0.45">
      <c r="B6" s="16" t="s">
        <v>14</v>
      </c>
      <c r="C6" s="33">
        <v>4</v>
      </c>
      <c r="D6" s="44" t="s">
        <v>39</v>
      </c>
      <c r="E6" s="45"/>
      <c r="F6" s="46"/>
      <c r="G6" s="26" t="s">
        <v>17</v>
      </c>
      <c r="H6" s="27">
        <v>166700</v>
      </c>
      <c r="I6" s="27">
        <v>413400</v>
      </c>
      <c r="K6" s="25" t="s">
        <v>14</v>
      </c>
      <c r="L6" s="17" t="s">
        <v>22</v>
      </c>
      <c r="M6" s="25" t="s">
        <v>21</v>
      </c>
    </row>
    <row r="7" spans="2:13" ht="20.25" thickTop="1" thickBot="1" x14ac:dyDescent="0.45">
      <c r="B7" s="16" t="s">
        <v>15</v>
      </c>
      <c r="C7" s="33">
        <v>2</v>
      </c>
      <c r="D7" s="39" t="s">
        <v>37</v>
      </c>
      <c r="E7" s="40"/>
      <c r="F7" s="41"/>
      <c r="G7" s="26" t="s">
        <v>18</v>
      </c>
      <c r="H7" s="27">
        <v>83400</v>
      </c>
      <c r="I7" s="27">
        <v>206700</v>
      </c>
      <c r="K7" s="1">
        <v>1</v>
      </c>
      <c r="L7" s="10">
        <v>1</v>
      </c>
      <c r="M7" s="1">
        <v>1</v>
      </c>
    </row>
    <row r="8" spans="2:13" ht="20.25" thickTop="1" thickBot="1" x14ac:dyDescent="0.45">
      <c r="B8" s="5" t="s">
        <v>9</v>
      </c>
      <c r="C8" s="33">
        <v>24</v>
      </c>
      <c r="D8" s="44" t="s">
        <v>23</v>
      </c>
      <c r="E8" s="45"/>
      <c r="F8" s="45"/>
      <c r="G8" s="26" t="s">
        <v>38</v>
      </c>
      <c r="H8" s="27">
        <v>62500</v>
      </c>
      <c r="I8" s="27">
        <v>155000</v>
      </c>
      <c r="K8" s="1">
        <v>2</v>
      </c>
      <c r="L8" s="10">
        <v>2</v>
      </c>
      <c r="M8" s="1">
        <v>2</v>
      </c>
    </row>
    <row r="9" spans="2:13" ht="19.5" thickTop="1" x14ac:dyDescent="0.4">
      <c r="G9" s="54" t="s">
        <v>34</v>
      </c>
      <c r="H9" s="54"/>
      <c r="I9" s="54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ht="19.5" thickTop="1" x14ac:dyDescent="0.4">
      <c r="B11" s="49" t="s">
        <v>6</v>
      </c>
      <c r="C11" s="50"/>
      <c r="D11" s="50"/>
      <c r="E11" s="51"/>
      <c r="F11" s="52" t="s">
        <v>11</v>
      </c>
      <c r="G11" s="53"/>
      <c r="H11" s="31" t="s">
        <v>13</v>
      </c>
      <c r="I11" s="6"/>
    </row>
    <row r="12" spans="2:13" ht="38.25" thickBot="1" x14ac:dyDescent="0.45">
      <c r="B12" s="3" t="s">
        <v>7</v>
      </c>
      <c r="C12" s="12" t="s">
        <v>1</v>
      </c>
      <c r="D12" s="14" t="s">
        <v>40</v>
      </c>
      <c r="E12" s="4" t="s">
        <v>2</v>
      </c>
      <c r="F12" s="22" t="s">
        <v>7</v>
      </c>
      <c r="G12" s="23" t="s">
        <v>5</v>
      </c>
      <c r="H12" s="32" t="s">
        <v>41</v>
      </c>
      <c r="I12" s="6"/>
    </row>
    <row r="13" spans="2:13" ht="24.95" customHeight="1" thickTop="1" x14ac:dyDescent="0.4">
      <c r="B13" s="10" t="s">
        <v>0</v>
      </c>
      <c r="C13" s="34"/>
      <c r="D13" s="19">
        <f>IF(C6=1,"250,000",IF(C6=2,"166,700",IF(C6=3,"83,400",IF(C6=4,"62,500"))))*1</f>
        <v>62500</v>
      </c>
      <c r="E13" s="13">
        <f>MAX(C13-D13,0)</f>
        <v>0</v>
      </c>
      <c r="F13" s="1" t="s">
        <v>3</v>
      </c>
      <c r="G13" s="28">
        <f>IF(E13&gt;=200000,200000,IF(E13&gt;=0,E13,0))</f>
        <v>0</v>
      </c>
      <c r="H13" s="36"/>
      <c r="I13" s="30" t="s">
        <v>32</v>
      </c>
    </row>
    <row r="14" spans="2:13" ht="24.95" customHeight="1" thickBot="1" x14ac:dyDescent="0.45">
      <c r="B14" s="10" t="s">
        <v>10</v>
      </c>
      <c r="C14" s="35"/>
      <c r="D14" s="19">
        <f>IF(C6=1,"620,000",IF(C6=2,"413,400",IF(C6=3,"206,700",IF(C6=4,"155,000"))))*C7</f>
        <v>310000</v>
      </c>
      <c r="E14" s="13">
        <f>MAX(C14-D14,0)</f>
        <v>0</v>
      </c>
      <c r="F14" s="1" t="s">
        <v>4</v>
      </c>
      <c r="G14" s="2">
        <f>IF(E14&gt;=1200000,1200000,IF(E14&gt;=0,E14,0))</f>
        <v>0</v>
      </c>
      <c r="H14" s="37"/>
      <c r="I14" s="9">
        <f>ROUNDDOWN(G14/C8,-3)</f>
        <v>0</v>
      </c>
    </row>
    <row r="15" spans="2:13" ht="24.95" customHeight="1" thickTop="1" x14ac:dyDescent="0.4">
      <c r="B15" s="42" t="s">
        <v>33</v>
      </c>
      <c r="C15" s="43"/>
      <c r="D15" s="43"/>
      <c r="E15" s="43"/>
      <c r="F15" s="1" t="s">
        <v>26</v>
      </c>
      <c r="G15" s="2">
        <v>200000</v>
      </c>
      <c r="H15" s="37"/>
      <c r="I15" s="29" t="s">
        <v>25</v>
      </c>
    </row>
    <row r="16" spans="2:13" ht="24.95" customHeight="1" thickBot="1" x14ac:dyDescent="0.45">
      <c r="B16" s="43"/>
      <c r="C16" s="43"/>
      <c r="D16" s="43"/>
      <c r="E16" s="43"/>
      <c r="F16" s="18" t="s">
        <v>8</v>
      </c>
      <c r="G16" s="20" t="e">
        <f>IF(#REF!=1,"ー","居住の市町村による")</f>
        <v>#REF!</v>
      </c>
      <c r="H16" s="38" t="e">
        <f>IF(#REF!=1,"ー","")</f>
        <v>#REF!</v>
      </c>
      <c r="I16" s="8"/>
    </row>
    <row r="17" spans="2:9" ht="24.95" customHeight="1" thickTop="1" x14ac:dyDescent="0.4">
      <c r="B17" s="43"/>
      <c r="C17" s="43"/>
      <c r="D17" s="43"/>
      <c r="E17" s="43"/>
      <c r="F17" s="7" t="s">
        <v>12</v>
      </c>
      <c r="G17" s="11" t="e">
        <f>SUM(G13:G16)</f>
        <v>#REF!</v>
      </c>
      <c r="H17" s="24" t="e">
        <f>SUM(H13:H16)</f>
        <v>#REF!</v>
      </c>
      <c r="I17" s="8"/>
    </row>
    <row r="18" spans="2:9" ht="24.95" customHeight="1" x14ac:dyDescent="0.4">
      <c r="B18" s="43"/>
      <c r="C18" s="43"/>
      <c r="D18" s="43"/>
      <c r="E18" s="43"/>
      <c r="I18" s="8"/>
    </row>
    <row r="19" spans="2:9" x14ac:dyDescent="0.4">
      <c r="B19" s="43"/>
      <c r="C19" s="43"/>
      <c r="D19" s="43"/>
      <c r="E19" s="43"/>
    </row>
    <row r="20" spans="2:9" x14ac:dyDescent="0.4">
      <c r="B20" s="43"/>
      <c r="C20" s="43"/>
      <c r="D20" s="43"/>
      <c r="E20" s="43"/>
    </row>
  </sheetData>
  <mergeCells count="6">
    <mergeCell ref="D6:F6"/>
    <mergeCell ref="B15:E20"/>
    <mergeCell ref="D8:F8"/>
    <mergeCell ref="B11:E11"/>
    <mergeCell ref="F11:G11"/>
    <mergeCell ref="G9:I9"/>
  </mergeCells>
  <phoneticPr fontId="2"/>
  <conditionalFormatting sqref="G16:H16">
    <cfRule type="containsText" dxfId="2" priority="2" operator="containsText" text="ー">
      <formula>NOT(ISERROR(SEARCH("ー",G16)))</formula>
    </cfRule>
  </conditionalFormatting>
  <dataValidations count="2">
    <dataValidation type="list" allowBlank="1" showInputMessage="1" showErrorMessage="1" sqref="C6" xr:uid="{5957E802-B596-4A27-9023-2C32205460BF}">
      <formula1>$K$7:$K$10</formula1>
    </dataValidation>
    <dataValidation type="list" allowBlank="1" showInputMessage="1" showErrorMessage="1" sqref="C7" xr:uid="{8614AAA2-8A48-4C51-A8C3-2AFB42EA4A19}">
      <formula1>$M$7:$M$10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20"/>
  <sheetViews>
    <sheetView view="pageBreakPreview" topLeftCell="A3" zoomScale="115" zoomScaleNormal="100" zoomScaleSheetLayoutView="115" workbookViewId="0">
      <selection activeCell="B15" sqref="B15:E20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5" t="s">
        <v>45</v>
      </c>
    </row>
    <row r="2" spans="2:13" ht="19.5" thickBot="1" x14ac:dyDescent="0.45">
      <c r="B2" s="15"/>
    </row>
    <row r="3" spans="2:13" ht="20.25" thickTop="1" thickBot="1" x14ac:dyDescent="0.45">
      <c r="B3" s="21"/>
      <c r="C3" t="s">
        <v>24</v>
      </c>
      <c r="G3" t="s">
        <v>28</v>
      </c>
    </row>
    <row r="4" spans="2:13" ht="20.25" thickTop="1" thickBot="1" x14ac:dyDescent="0.45">
      <c r="B4" s="15"/>
      <c r="G4" s="25" t="s">
        <v>14</v>
      </c>
      <c r="H4" s="25" t="s">
        <v>0</v>
      </c>
      <c r="I4" s="25" t="s">
        <v>20</v>
      </c>
    </row>
    <row r="5" spans="2:13" ht="20.25" thickTop="1" thickBot="1" x14ac:dyDescent="0.45">
      <c r="B5" s="16" t="s">
        <v>14</v>
      </c>
      <c r="C5" s="33">
        <v>4</v>
      </c>
      <c r="D5" s="44" t="s">
        <v>39</v>
      </c>
      <c r="E5" s="45"/>
      <c r="F5" s="46"/>
      <c r="G5" s="26" t="s">
        <v>16</v>
      </c>
      <c r="H5" s="27">
        <v>160000</v>
      </c>
      <c r="I5" s="27">
        <v>590000</v>
      </c>
    </row>
    <row r="6" spans="2:13" ht="20.25" thickTop="1" thickBot="1" x14ac:dyDescent="0.45">
      <c r="B6" s="16" t="s">
        <v>15</v>
      </c>
      <c r="C6" s="33">
        <v>2</v>
      </c>
      <c r="D6" s="47" t="s">
        <v>37</v>
      </c>
      <c r="E6" s="48"/>
      <c r="F6" s="48"/>
      <c r="G6" s="26" t="s">
        <v>17</v>
      </c>
      <c r="H6" s="27">
        <v>106700</v>
      </c>
      <c r="I6" s="27">
        <v>393400</v>
      </c>
      <c r="K6" s="25" t="s">
        <v>14</v>
      </c>
      <c r="L6" s="17" t="s">
        <v>22</v>
      </c>
      <c r="M6" s="25" t="s">
        <v>21</v>
      </c>
    </row>
    <row r="7" spans="2:13" ht="20.25" thickTop="1" thickBot="1" x14ac:dyDescent="0.45">
      <c r="B7" s="5" t="s">
        <v>9</v>
      </c>
      <c r="C7" s="33"/>
      <c r="D7" s="44" t="s">
        <v>23</v>
      </c>
      <c r="E7" s="45"/>
      <c r="F7" s="45"/>
      <c r="G7" s="26" t="s">
        <v>18</v>
      </c>
      <c r="H7" s="27">
        <v>53400</v>
      </c>
      <c r="I7" s="27">
        <v>196700</v>
      </c>
      <c r="K7" s="1">
        <v>1</v>
      </c>
      <c r="L7" s="10">
        <v>1</v>
      </c>
      <c r="M7" s="1">
        <v>1</v>
      </c>
    </row>
    <row r="8" spans="2:13" ht="19.5" thickTop="1" x14ac:dyDescent="0.4">
      <c r="G8" s="26" t="s">
        <v>38</v>
      </c>
      <c r="H8" s="27">
        <v>40000</v>
      </c>
      <c r="I8" s="27">
        <v>147500</v>
      </c>
      <c r="K8" s="1">
        <v>2</v>
      </c>
      <c r="L8" s="10">
        <v>2</v>
      </c>
      <c r="M8" s="1">
        <v>2</v>
      </c>
    </row>
    <row r="9" spans="2:13" x14ac:dyDescent="0.4">
      <c r="G9" s="54" t="s">
        <v>36</v>
      </c>
      <c r="H9" s="54"/>
      <c r="I9" s="54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9" t="s">
        <v>6</v>
      </c>
      <c r="C11" s="50"/>
      <c r="D11" s="50"/>
      <c r="E11" s="51"/>
      <c r="F11" s="52" t="s">
        <v>11</v>
      </c>
      <c r="G11" s="53"/>
      <c r="H11" s="31" t="s">
        <v>13</v>
      </c>
      <c r="I11" s="6"/>
    </row>
    <row r="12" spans="2:13" ht="38.25" thickBot="1" x14ac:dyDescent="0.45">
      <c r="B12" s="3" t="s">
        <v>7</v>
      </c>
      <c r="C12" s="12" t="s">
        <v>1</v>
      </c>
      <c r="D12" s="14" t="s">
        <v>40</v>
      </c>
      <c r="E12" s="4" t="s">
        <v>2</v>
      </c>
      <c r="F12" s="22" t="s">
        <v>7</v>
      </c>
      <c r="G12" s="23" t="s">
        <v>5</v>
      </c>
      <c r="H12" s="32" t="s">
        <v>42</v>
      </c>
      <c r="I12" s="6"/>
    </row>
    <row r="13" spans="2:13" ht="24.95" customHeight="1" thickTop="1" x14ac:dyDescent="0.4">
      <c r="B13" s="10" t="s">
        <v>0</v>
      </c>
      <c r="C13" s="34"/>
      <c r="D13" s="19">
        <f>IF(C5=1,"160,000",IF(C5=2,"106,700",IF(C5=3,"53,400",IF(C5=4,"40,000"))))*1</f>
        <v>40000</v>
      </c>
      <c r="E13" s="13">
        <f>MAX(C13-D13,0)</f>
        <v>0</v>
      </c>
      <c r="F13" s="1" t="s">
        <v>3</v>
      </c>
      <c r="G13" s="28">
        <f>IF(E13&gt;=200000,200000,IF(E13&gt;=0,E13,0))</f>
        <v>0</v>
      </c>
      <c r="H13" s="36"/>
      <c r="I13" s="30" t="s">
        <v>32</v>
      </c>
    </row>
    <row r="14" spans="2:13" ht="24.95" customHeight="1" thickBot="1" x14ac:dyDescent="0.45">
      <c r="B14" s="10" t="s">
        <v>10</v>
      </c>
      <c r="C14" s="35"/>
      <c r="D14" s="19">
        <f>IF(C5=1,"590,000",IF(C5=2,"393,400",IF(C5=3,"196,700",IF(C5=4,"147,500"))))*C6</f>
        <v>295000</v>
      </c>
      <c r="E14" s="13">
        <f>MAX(C14-D14,0)</f>
        <v>0</v>
      </c>
      <c r="F14" s="1" t="s">
        <v>4</v>
      </c>
      <c r="G14" s="2">
        <f>IF(E14&gt;=1200000,1200000,IF(E14&gt;=0,E14,0))</f>
        <v>0</v>
      </c>
      <c r="H14" s="37"/>
      <c r="I14" s="9" t="e">
        <f>ROUNDDOWN(G14/C7,-3)</f>
        <v>#DIV/0!</v>
      </c>
    </row>
    <row r="15" spans="2:13" ht="24.95" customHeight="1" thickTop="1" x14ac:dyDescent="0.4">
      <c r="B15" s="42" t="s">
        <v>33</v>
      </c>
      <c r="C15" s="43"/>
      <c r="D15" s="43"/>
      <c r="E15" s="43"/>
      <c r="F15" s="1" t="s">
        <v>26</v>
      </c>
      <c r="G15" s="2">
        <v>200000</v>
      </c>
      <c r="H15" s="37"/>
      <c r="I15" s="29" t="s">
        <v>25</v>
      </c>
    </row>
    <row r="16" spans="2:13" ht="24.95" customHeight="1" thickBot="1" x14ac:dyDescent="0.45">
      <c r="B16" s="43"/>
      <c r="C16" s="43"/>
      <c r="D16" s="43"/>
      <c r="E16" s="43"/>
      <c r="F16" s="18" t="s">
        <v>8</v>
      </c>
      <c r="G16" s="20" t="e">
        <f>IF(#REF!=1,"ー","居住の市町村による")</f>
        <v>#REF!</v>
      </c>
      <c r="H16" s="38" t="e">
        <f>IF(#REF!=1,"ー","")</f>
        <v>#REF!</v>
      </c>
      <c r="I16" s="8"/>
    </row>
    <row r="17" spans="2:9" ht="24.95" customHeight="1" thickTop="1" x14ac:dyDescent="0.4">
      <c r="B17" s="43"/>
      <c r="C17" s="43"/>
      <c r="D17" s="43"/>
      <c r="E17" s="43"/>
      <c r="F17" s="7" t="s">
        <v>12</v>
      </c>
      <c r="G17" s="11" t="e">
        <f>SUM(G13:G16)</f>
        <v>#REF!</v>
      </c>
      <c r="H17" s="24" t="e">
        <f>SUM(H13:H16)</f>
        <v>#REF!</v>
      </c>
      <c r="I17" s="8"/>
    </row>
    <row r="18" spans="2:9" ht="24.95" customHeight="1" x14ac:dyDescent="0.4">
      <c r="B18" s="43"/>
      <c r="C18" s="43"/>
      <c r="D18" s="43"/>
      <c r="E18" s="43"/>
      <c r="I18" s="8"/>
    </row>
    <row r="19" spans="2:9" x14ac:dyDescent="0.4">
      <c r="B19" s="43"/>
      <c r="C19" s="43"/>
      <c r="D19" s="43"/>
      <c r="E19" s="43"/>
    </row>
    <row r="20" spans="2:9" x14ac:dyDescent="0.4">
      <c r="B20" s="43"/>
      <c r="C20" s="43"/>
      <c r="D20" s="43"/>
      <c r="E20" s="43"/>
    </row>
  </sheetData>
  <mergeCells count="7">
    <mergeCell ref="D5:F5"/>
    <mergeCell ref="B15:E20"/>
    <mergeCell ref="D6:F6"/>
    <mergeCell ref="D7:F7"/>
    <mergeCell ref="B11:E11"/>
    <mergeCell ref="F11:G11"/>
    <mergeCell ref="G9:I9"/>
  </mergeCells>
  <phoneticPr fontId="2"/>
  <conditionalFormatting sqref="G16:H16">
    <cfRule type="containsText" dxfId="1" priority="1" operator="containsText" text="ー">
      <formula>NOT(ISERROR(SEARCH("ー",G16)))</formula>
    </cfRule>
  </conditionalFormatting>
  <dataValidations count="2">
    <dataValidation type="list" allowBlank="1" showInputMessage="1" showErrorMessage="1" sqref="C6" xr:uid="{1C48EAB5-45E9-48E1-8055-AAC8B749C1D8}">
      <formula1>$M$7:$M$10</formula1>
    </dataValidation>
    <dataValidation type="list" allowBlank="1" showInputMessage="1" showErrorMessage="1" sqref="C5" xr:uid="{089DEC70-D150-4C7C-9FD2-8B9674AA147F}">
      <formula1>$K$7:$K$10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58F6-B6B4-45A1-81B5-E3A726173C92}">
  <sheetPr>
    <tabColor rgb="FFFF0000"/>
  </sheetPr>
  <dimension ref="B1:M20"/>
  <sheetViews>
    <sheetView tabSelected="1" view="pageBreakPreview" topLeftCell="A4" zoomScale="115" zoomScaleNormal="100" zoomScaleSheetLayoutView="115" workbookViewId="0">
      <selection activeCell="H12" sqref="H12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5" t="s">
        <v>46</v>
      </c>
    </row>
    <row r="2" spans="2:13" ht="19.5" thickBot="1" x14ac:dyDescent="0.45">
      <c r="B2" s="15"/>
    </row>
    <row r="3" spans="2:13" ht="20.25" thickTop="1" thickBot="1" x14ac:dyDescent="0.45">
      <c r="B3" s="21"/>
      <c r="C3" t="s">
        <v>24</v>
      </c>
    </row>
    <row r="4" spans="2:13" ht="20.25" thickTop="1" thickBot="1" x14ac:dyDescent="0.45">
      <c r="B4" s="15"/>
      <c r="G4" t="s">
        <v>29</v>
      </c>
    </row>
    <row r="5" spans="2:13" ht="20.25" thickTop="1" thickBot="1" x14ac:dyDescent="0.45">
      <c r="B5" s="16" t="s">
        <v>14</v>
      </c>
      <c r="C5" s="33">
        <v>4</v>
      </c>
      <c r="D5" s="44" t="s">
        <v>39</v>
      </c>
      <c r="E5" s="45"/>
      <c r="F5" s="46"/>
      <c r="G5" s="25" t="s">
        <v>14</v>
      </c>
      <c r="H5" s="25" t="s">
        <v>0</v>
      </c>
      <c r="I5" s="25" t="s">
        <v>20</v>
      </c>
    </row>
    <row r="6" spans="2:13" ht="20.25" thickTop="1" thickBot="1" x14ac:dyDescent="0.45">
      <c r="B6" s="16" t="s">
        <v>15</v>
      </c>
      <c r="C6" s="33">
        <v>2</v>
      </c>
      <c r="D6" s="47" t="s">
        <v>37</v>
      </c>
      <c r="E6" s="48"/>
      <c r="F6" s="48"/>
      <c r="G6" s="26" t="s">
        <v>16</v>
      </c>
      <c r="H6" s="27">
        <v>30000</v>
      </c>
      <c r="I6" s="27">
        <v>130000</v>
      </c>
      <c r="K6" s="25" t="s">
        <v>14</v>
      </c>
      <c r="L6" s="17" t="s">
        <v>22</v>
      </c>
      <c r="M6" s="25" t="s">
        <v>21</v>
      </c>
    </row>
    <row r="7" spans="2:13" ht="20.25" thickTop="1" thickBot="1" x14ac:dyDescent="0.45">
      <c r="B7" s="5" t="s">
        <v>9</v>
      </c>
      <c r="C7" s="33"/>
      <c r="D7" s="44" t="s">
        <v>23</v>
      </c>
      <c r="E7" s="45"/>
      <c r="F7" s="45"/>
      <c r="G7" s="26" t="s">
        <v>17</v>
      </c>
      <c r="H7" s="27">
        <v>20000</v>
      </c>
      <c r="I7" s="27">
        <v>86700</v>
      </c>
      <c r="K7" s="1">
        <v>1</v>
      </c>
      <c r="L7" s="10">
        <v>1</v>
      </c>
      <c r="M7" s="1">
        <v>1</v>
      </c>
    </row>
    <row r="8" spans="2:13" ht="19.5" thickTop="1" x14ac:dyDescent="0.4">
      <c r="G8" s="26" t="s">
        <v>18</v>
      </c>
      <c r="H8" s="27">
        <v>10000</v>
      </c>
      <c r="I8" s="27">
        <v>43400</v>
      </c>
      <c r="K8" s="1">
        <v>2</v>
      </c>
      <c r="L8" s="10">
        <v>2</v>
      </c>
      <c r="M8" s="1">
        <v>2</v>
      </c>
    </row>
    <row r="9" spans="2:13" x14ac:dyDescent="0.4">
      <c r="G9" s="26" t="s">
        <v>38</v>
      </c>
      <c r="H9" s="27">
        <v>7500</v>
      </c>
      <c r="I9" s="27">
        <v>32500</v>
      </c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9" t="s">
        <v>6</v>
      </c>
      <c r="C11" s="50"/>
      <c r="D11" s="50"/>
      <c r="E11" s="51"/>
      <c r="F11" s="52" t="s">
        <v>11</v>
      </c>
      <c r="G11" s="53"/>
      <c r="H11" s="31" t="s">
        <v>13</v>
      </c>
      <c r="I11" s="6"/>
    </row>
    <row r="12" spans="2:13" ht="38.25" thickBot="1" x14ac:dyDescent="0.45">
      <c r="B12" s="3" t="s">
        <v>7</v>
      </c>
      <c r="C12" s="12" t="s">
        <v>1</v>
      </c>
      <c r="D12" s="14" t="s">
        <v>40</v>
      </c>
      <c r="E12" s="4" t="s">
        <v>2</v>
      </c>
      <c r="F12" s="22" t="s">
        <v>7</v>
      </c>
      <c r="G12" s="23" t="s">
        <v>5</v>
      </c>
      <c r="H12" s="32" t="s">
        <v>30</v>
      </c>
      <c r="I12" s="6"/>
    </row>
    <row r="13" spans="2:13" ht="24.95" customHeight="1" thickTop="1" x14ac:dyDescent="0.4">
      <c r="B13" s="10" t="s">
        <v>0</v>
      </c>
      <c r="C13" s="34"/>
      <c r="D13" s="19">
        <f>IF(C5=1,"30,000",IF(C5=2,"20,000",IF(C5=3,"10,000",IF(C5=4,"7,500"))))*1</f>
        <v>7500</v>
      </c>
      <c r="E13" s="13">
        <f>MAX(C13-D13,0)</f>
        <v>0</v>
      </c>
      <c r="F13" s="1" t="s">
        <v>3</v>
      </c>
      <c r="G13" s="28">
        <f>IF(E13&gt;=200000,200000,IF(E13&gt;=0,E13,0))</f>
        <v>0</v>
      </c>
      <c r="H13" s="36"/>
      <c r="I13" s="30" t="s">
        <v>32</v>
      </c>
    </row>
    <row r="14" spans="2:13" ht="24.95" customHeight="1" thickBot="1" x14ac:dyDescent="0.45">
      <c r="B14" s="10" t="s">
        <v>10</v>
      </c>
      <c r="C14" s="35"/>
      <c r="D14" s="19">
        <f>IF(C5=1,"130,000",IF(C5=2,"86,700",IF(C5=3,"43,400",IF(C5=4,"32,500"))))*C6</f>
        <v>65000</v>
      </c>
      <c r="E14" s="13">
        <f>MAX(C14-D14,0)</f>
        <v>0</v>
      </c>
      <c r="F14" s="1" t="s">
        <v>4</v>
      </c>
      <c r="G14" s="2">
        <f>IF(E14&gt;=1200000,1200000,IF(E14&gt;=0,E14,0))</f>
        <v>0</v>
      </c>
      <c r="H14" s="37"/>
      <c r="I14" s="9" t="e">
        <f>ROUNDDOWN(G14/C7,-3)</f>
        <v>#DIV/0!</v>
      </c>
    </row>
    <row r="15" spans="2:13" ht="24.95" customHeight="1" thickTop="1" x14ac:dyDescent="0.4">
      <c r="B15" s="42" t="s">
        <v>33</v>
      </c>
      <c r="C15" s="43"/>
      <c r="D15" s="43"/>
      <c r="E15" s="43"/>
      <c r="F15" s="1" t="s">
        <v>26</v>
      </c>
      <c r="G15" s="2">
        <v>200000</v>
      </c>
      <c r="H15" s="37"/>
      <c r="I15" s="29" t="s">
        <v>25</v>
      </c>
    </row>
    <row r="16" spans="2:13" ht="24.95" customHeight="1" thickBot="1" x14ac:dyDescent="0.45">
      <c r="B16" s="43"/>
      <c r="C16" s="43"/>
      <c r="D16" s="43"/>
      <c r="E16" s="43"/>
      <c r="F16" s="18" t="s">
        <v>8</v>
      </c>
      <c r="G16" s="20" t="e">
        <f>IF(#REF!=1,"ー","居住の市町村による")</f>
        <v>#REF!</v>
      </c>
      <c r="H16" s="38" t="e">
        <f>IF(#REF!=1,"ー","")</f>
        <v>#REF!</v>
      </c>
      <c r="I16" s="8"/>
    </row>
    <row r="17" spans="2:9" ht="24.95" customHeight="1" thickTop="1" x14ac:dyDescent="0.4">
      <c r="B17" s="43"/>
      <c r="C17" s="43"/>
      <c r="D17" s="43"/>
      <c r="E17" s="43"/>
      <c r="F17" s="7" t="s">
        <v>12</v>
      </c>
      <c r="G17" s="11" t="e">
        <f>SUM(G13:G16)</f>
        <v>#REF!</v>
      </c>
      <c r="H17" s="24" t="e">
        <f>SUM(H13:H16)</f>
        <v>#REF!</v>
      </c>
      <c r="I17" s="8"/>
    </row>
    <row r="18" spans="2:9" ht="24.95" customHeight="1" x14ac:dyDescent="0.4">
      <c r="B18" s="43"/>
      <c r="C18" s="43"/>
      <c r="D18" s="43"/>
      <c r="E18" s="43"/>
      <c r="I18" s="8"/>
    </row>
    <row r="19" spans="2:9" x14ac:dyDescent="0.4">
      <c r="B19" s="43"/>
      <c r="C19" s="43"/>
      <c r="D19" s="43"/>
      <c r="E19" s="43"/>
    </row>
    <row r="20" spans="2:9" x14ac:dyDescent="0.4">
      <c r="B20" s="43"/>
      <c r="C20" s="43"/>
      <c r="D20" s="43"/>
      <c r="E20" s="43"/>
    </row>
  </sheetData>
  <mergeCells count="6">
    <mergeCell ref="D5:F5"/>
    <mergeCell ref="B15:E20"/>
    <mergeCell ref="D6:F6"/>
    <mergeCell ref="D7:F7"/>
    <mergeCell ref="B11:E11"/>
    <mergeCell ref="F11:G11"/>
  </mergeCells>
  <phoneticPr fontId="2"/>
  <conditionalFormatting sqref="G16:H16">
    <cfRule type="containsText" dxfId="0" priority="1" operator="containsText" text="ー">
      <formula>NOT(ISERROR(SEARCH("ー",G16)))</formula>
    </cfRule>
  </conditionalFormatting>
  <dataValidations count="2">
    <dataValidation type="list" allowBlank="1" showInputMessage="1" showErrorMessage="1" sqref="C5" xr:uid="{86A4C02D-8E83-4353-BC88-2F798DDE596D}">
      <formula1>$K$7:$K$10</formula1>
    </dataValidation>
    <dataValidation type="list" allowBlank="1" showInputMessage="1" showErrorMessage="1" sqref="C6" xr:uid="{437A41D1-37A9-4427-B288-6E37D6B49726}">
      <formula1>$M$7:$M$10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大学</vt:lpstr>
      <vt:lpstr>短期大学</vt:lpstr>
      <vt:lpstr>専門学校</vt:lpstr>
      <vt:lpstr>通信課程</vt:lpstr>
      <vt:lpstr>専門学校!Print_Area</vt:lpstr>
      <vt:lpstr>大学!Print_Area</vt:lpstr>
      <vt:lpstr>短期大学!Print_Area</vt:lpstr>
      <vt:lpstr>通信課程!Print_Area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2022-01-18T07:02:18Z</cp:lastPrinted>
  <dcterms:created xsi:type="dcterms:W3CDTF">2020-05-08T07:00:50Z</dcterms:created>
  <dcterms:modified xsi:type="dcterms:W3CDTF">2024-04-16T01:17:20Z</dcterms:modified>
</cp:coreProperties>
</file>